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000_My Files\000_課程\00系統工程\2015 期末考與分數\2016 final exam\"/>
    </mc:Choice>
  </mc:AlternateContent>
  <bookViews>
    <workbookView xWindow="0" yWindow="0" windowWidth="20490" windowHeight="7050"/>
  </bookViews>
  <sheets>
    <sheet name="Q  1" sheetId="4" r:id="rId1"/>
    <sheet name="Q 2" sheetId="2" r:id="rId2"/>
    <sheet name="Q 3" sheetId="1" r:id="rId3"/>
    <sheet name="Q 4" sheetId="5" r:id="rId4"/>
    <sheet name="Q5" sheetId="6" r:id="rId5"/>
  </sheets>
  <definedNames>
    <definedName name="solver_adj" localSheetId="1" hidden="1">'Q 2'!#REF!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'Q 2'!#REF!</definedName>
    <definedName name="solver_lhs10" localSheetId="1" hidden="1">'Q 2'!#REF!</definedName>
    <definedName name="solver_lhs11" localSheetId="1" hidden="1">'Q 2'!#REF!</definedName>
    <definedName name="solver_lhs12" localSheetId="1" hidden="1">'Q 2'!#REF!</definedName>
    <definedName name="solver_lhs13" localSheetId="1" hidden="1">'Q 2'!#REF!</definedName>
    <definedName name="solver_lhs14" localSheetId="1" hidden="1">'Q 2'!#REF!</definedName>
    <definedName name="solver_lhs15" localSheetId="1" hidden="1">'Q 2'!#REF!</definedName>
    <definedName name="solver_lhs16" localSheetId="1" hidden="1">'Q 2'!#REF!</definedName>
    <definedName name="solver_lhs17" localSheetId="1" hidden="1">'Q 2'!#REF!</definedName>
    <definedName name="solver_lhs18" localSheetId="1" hidden="1">'Q 2'!#REF!</definedName>
    <definedName name="solver_lhs2" localSheetId="1" hidden="1">'Q 2'!#REF!</definedName>
    <definedName name="solver_lhs3" localSheetId="1" hidden="1">'Q 2'!#REF!</definedName>
    <definedName name="solver_lhs4" localSheetId="1" hidden="1">'Q 2'!#REF!</definedName>
    <definedName name="solver_lhs5" localSheetId="1" hidden="1">'Q 2'!#REF!</definedName>
    <definedName name="solver_lhs6" localSheetId="1" hidden="1">'Q 2'!#REF!</definedName>
    <definedName name="solver_lhs7" localSheetId="1" hidden="1">'Q 2'!#REF!</definedName>
    <definedName name="solver_lhs8" localSheetId="1" hidden="1">'Q 2'!#REF!</definedName>
    <definedName name="solver_lhs9" localSheetId="1" hidden="1">'Q 2'!#REF!</definedName>
    <definedName name="solver_lin" localSheetId="1" hidden="1">2</definedName>
    <definedName name="solver_neg" localSheetId="1" hidden="1">1</definedName>
    <definedName name="solver_num" localSheetId="1" hidden="1">18</definedName>
    <definedName name="solver_nwt" localSheetId="1" hidden="1">1</definedName>
    <definedName name="solver_opt" localSheetId="1" hidden="1">'Q 2'!$F$18</definedName>
    <definedName name="solver_pre" localSheetId="1" hidden="1">0.000001</definedName>
    <definedName name="solver_rel1" localSheetId="1" hidden="1">1</definedName>
    <definedName name="solver_rel10" localSheetId="1" hidden="1">3</definedName>
    <definedName name="solver_rel11" localSheetId="1" hidden="1">3</definedName>
    <definedName name="solver_rel12" localSheetId="1" hidden="1">3</definedName>
    <definedName name="solver_rel13" localSheetId="1" hidden="1">4</definedName>
    <definedName name="solver_rel14" localSheetId="1" hidden="1">4</definedName>
    <definedName name="solver_rel15" localSheetId="1" hidden="1">4</definedName>
    <definedName name="solver_rel16" localSheetId="1" hidden="1">4</definedName>
    <definedName name="solver_rel17" localSheetId="1" hidden="1">4</definedName>
    <definedName name="solver_rel18" localSheetId="1" hidden="1">4</definedName>
    <definedName name="solver_rel2" localSheetId="1" hidden="1">1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1</definedName>
    <definedName name="solver_rel7" localSheetId="1" hidden="1">2</definedName>
    <definedName name="solver_rel8" localSheetId="1" hidden="1">3</definedName>
    <definedName name="solver_rel9" localSheetId="1" hidden="1">3</definedName>
    <definedName name="solver_rhs1" localSheetId="1" hidden="1">4</definedName>
    <definedName name="solver_rhs10" localSheetId="1" hidden="1">'Q 2'!$E$14</definedName>
    <definedName name="solver_rhs11" localSheetId="1" hidden="1">'Q 2'!$F$14</definedName>
    <definedName name="solver_rhs12" localSheetId="1" hidden="1">'Q 2'!$G$14</definedName>
    <definedName name="solver_rhs13" localSheetId="1" hidden="1">integer</definedName>
    <definedName name="solver_rhs14" localSheetId="1" hidden="1">integer</definedName>
    <definedName name="solver_rhs15" localSheetId="1" hidden="1">integer</definedName>
    <definedName name="solver_rhs16" localSheetId="1" hidden="1">integer</definedName>
    <definedName name="solver_rhs17" localSheetId="1" hidden="1">integer</definedName>
    <definedName name="solver_rhs18" localSheetId="1" hidden="1">integer</definedName>
    <definedName name="solver_rhs2" localSheetId="1" hidden="1">4</definedName>
    <definedName name="solver_rhs3" localSheetId="1" hidden="1">4</definedName>
    <definedName name="solver_rhs4" localSheetId="1" hidden="1">2</definedName>
    <definedName name="solver_rhs5" localSheetId="1" hidden="1">4</definedName>
    <definedName name="solver_rhs6" localSheetId="1" hidden="1">4</definedName>
    <definedName name="solver_rhs7" localSheetId="1" hidden="1">14</definedName>
    <definedName name="solver_rhs8" localSheetId="1" hidden="1">'Q 2'!$C$14</definedName>
    <definedName name="solver_rhs9" localSheetId="1" hidden="1">'Q 2'!$D$14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52511"/>
</workbook>
</file>

<file path=xl/calcChain.xml><?xml version="1.0" encoding="utf-8"?>
<calcChain xmlns="http://schemas.openxmlformats.org/spreadsheetml/2006/main">
  <c r="N8" i="4" l="1"/>
  <c r="N22" i="4" l="1"/>
  <c r="L11" i="5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10" i="5"/>
  <c r="K4" i="5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3" i="5"/>
  <c r="L4" i="5"/>
  <c r="L3" i="5"/>
  <c r="M3" i="5" s="1"/>
  <c r="M4" i="5" l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J7" i="1"/>
  <c r="M23" i="4" l="1"/>
</calcChain>
</file>

<file path=xl/sharedStrings.xml><?xml version="1.0" encoding="utf-8"?>
<sst xmlns="http://schemas.openxmlformats.org/spreadsheetml/2006/main" count="153" uniqueCount="131">
  <si>
    <t>你不理財，財不理你。</t>
    <phoneticPr fontId="2" type="noConversion"/>
  </si>
  <si>
    <t>年利率</t>
    <phoneticPr fontId="2" type="noConversion"/>
  </si>
  <si>
    <t>年初定存</t>
    <phoneticPr fontId="2" type="noConversion"/>
  </si>
  <si>
    <t>萬元</t>
    <phoneticPr fontId="2" type="noConversion"/>
  </si>
  <si>
    <t>%</t>
    <phoneticPr fontId="2" type="noConversion"/>
  </si>
  <si>
    <t>通貨膨脹</t>
    <phoneticPr fontId="2" type="noConversion"/>
  </si>
  <si>
    <t>一年後</t>
    <phoneticPr fontId="2" type="noConversion"/>
  </si>
  <si>
    <t>購買力</t>
    <phoneticPr fontId="2" type="noConversion"/>
  </si>
  <si>
    <t>件物品</t>
    <phoneticPr fontId="2" type="noConversion"/>
  </si>
  <si>
    <t>物價</t>
    <phoneticPr fontId="2" type="noConversion"/>
  </si>
  <si>
    <t>元/件</t>
    <phoneticPr fontId="2" type="noConversion"/>
  </si>
  <si>
    <t>未來金額</t>
    <phoneticPr fontId="2" type="noConversion"/>
  </si>
  <si>
    <t>購買力</t>
    <phoneticPr fontId="2" type="noConversion"/>
  </si>
  <si>
    <t>元/件</t>
    <phoneticPr fontId="2" type="noConversion"/>
  </si>
  <si>
    <t>件物品</t>
    <phoneticPr fontId="2" type="noConversion"/>
  </si>
  <si>
    <t>十年後</t>
    <phoneticPr fontId="2" type="noConversion"/>
  </si>
  <si>
    <t>高度 6 m</t>
    <phoneticPr fontId="2" type="noConversion"/>
  </si>
  <si>
    <t>總換氣量為</t>
    <phoneticPr fontId="2" type="noConversion"/>
  </si>
  <si>
    <t>m3/min</t>
    <phoneticPr fontId="2" type="noConversion"/>
  </si>
  <si>
    <t>m3/s</t>
    <phoneticPr fontId="2" type="noConversion"/>
  </si>
  <si>
    <t>m3/s/kW</t>
    <phoneticPr fontId="2" type="noConversion"/>
  </si>
  <si>
    <t>萬元</t>
    <phoneticPr fontId="2" type="noConversion"/>
  </si>
  <si>
    <t>m3/s</t>
    <phoneticPr fontId="2" type="noConversion"/>
  </si>
  <si>
    <t>VER</t>
    <phoneticPr fontId="2" type="noConversion"/>
  </si>
  <si>
    <t>單價</t>
    <phoneticPr fontId="2" type="noConversion"/>
  </si>
  <si>
    <t>風量</t>
    <phoneticPr fontId="2" type="noConversion"/>
  </si>
  <si>
    <t>風扇數量</t>
    <phoneticPr fontId="2" type="noConversion"/>
  </si>
  <si>
    <r>
      <t>風扇</t>
    </r>
    <r>
      <rPr>
        <sz val="12"/>
        <rFont val="Times New Roman"/>
        <family val="1"/>
      </rPr>
      <t>a</t>
    </r>
    <phoneticPr fontId="2" type="noConversion"/>
  </si>
  <si>
    <r>
      <t>風扇</t>
    </r>
    <r>
      <rPr>
        <sz val="12"/>
        <rFont val="Times New Roman"/>
        <family val="1"/>
      </rPr>
      <t>b</t>
    </r>
    <phoneticPr fontId="2" type="noConversion"/>
  </si>
  <si>
    <t>電費</t>
    <phoneticPr fontId="2" type="noConversion"/>
  </si>
  <si>
    <r>
      <t>元</t>
    </r>
    <r>
      <rPr>
        <sz val="12"/>
        <rFont val="Times New Roman"/>
        <family val="1"/>
      </rPr>
      <t>/</t>
    </r>
    <r>
      <rPr>
        <sz val="12"/>
        <rFont val="新細明體"/>
        <family val="1"/>
        <charset val="136"/>
      </rPr>
      <t>度</t>
    </r>
    <phoneticPr fontId="2" type="noConversion"/>
  </si>
  <si>
    <t>日操作時數</t>
    <phoneticPr fontId="2" type="noConversion"/>
  </si>
  <si>
    <t>銀行年利率</t>
    <phoneticPr fontId="2" type="noConversion"/>
  </si>
  <si>
    <t>%</t>
    <phoneticPr fontId="2" type="noConversion"/>
  </si>
  <si>
    <t>風扇b</t>
    <phoneticPr fontId="2" type="noConversion"/>
  </si>
  <si>
    <t>初始成本</t>
    <phoneticPr fontId="2" type="noConversion"/>
  </si>
  <si>
    <t>操作成本</t>
    <phoneticPr fontId="2" type="noConversion"/>
  </si>
  <si>
    <t>年數</t>
    <phoneticPr fontId="2" type="noConversion"/>
  </si>
  <si>
    <t>差額</t>
    <phoneticPr fontId="2" type="noConversion"/>
  </si>
  <si>
    <t>投資報酬</t>
    <phoneticPr fontId="2" type="noConversion"/>
  </si>
  <si>
    <t>淨現值</t>
    <phoneticPr fontId="2" type="noConversion"/>
  </si>
  <si>
    <t>姓名</t>
    <phoneticPr fontId="2" type="noConversion"/>
  </si>
  <si>
    <t>第二題：</t>
    <phoneticPr fontId="3" type="noConversion"/>
  </si>
  <si>
    <t>投資評估</t>
    <phoneticPr fontId="2" type="noConversion"/>
  </si>
  <si>
    <t>由六年下來初始成本與操作成本的差額，請計算投資報酬率。</t>
    <phoneticPr fontId="2" type="noConversion"/>
  </si>
  <si>
    <t>選對了風扇就好像做對了投資，</t>
    <phoneticPr fontId="2" type="noConversion"/>
  </si>
  <si>
    <t>某溫室面積 9000 坪 (1 坪 = 3.3 m^2)</t>
    <phoneticPr fontId="2" type="noConversion"/>
  </si>
  <si>
    <t>最佳化問題</t>
    <phoneticPr fontId="3" type="noConversion"/>
  </si>
  <si>
    <t>請問該如何分配來最小化買菜錢且符合最低每日每種營養的需求量。</t>
    <phoneticPr fontId="3" type="noConversion"/>
  </si>
  <si>
    <t>鐵質</t>
    <phoneticPr fontId="3" type="noConversion"/>
  </si>
  <si>
    <t>磷質</t>
    <phoneticPr fontId="3" type="noConversion"/>
  </si>
  <si>
    <t>維他命A</t>
    <phoneticPr fontId="3" type="noConversion"/>
  </si>
  <si>
    <t>維他命C</t>
    <phoneticPr fontId="3" type="noConversion"/>
  </si>
  <si>
    <t>菸鹼酸</t>
    <phoneticPr fontId="3" type="noConversion"/>
  </si>
  <si>
    <t>每人份菜錢</t>
    <phoneticPr fontId="3" type="noConversion"/>
  </si>
  <si>
    <t>每週供應次數</t>
    <phoneticPr fontId="3" type="noConversion"/>
  </si>
  <si>
    <t>&lt;= 4</t>
    <phoneticPr fontId="3" type="noConversion"/>
  </si>
  <si>
    <t>&lt;= 4</t>
    <phoneticPr fontId="3" type="noConversion"/>
  </si>
  <si>
    <t>某家庭主婦要準備做菜，有以下六種蔬菜可選。每週 14 餐，每餐一道蔬菜。</t>
    <phoneticPr fontId="3" type="noConversion"/>
  </si>
  <si>
    <t>每週至少需要量</t>
    <phoneticPr fontId="3" type="noConversion"/>
  </si>
  <si>
    <t>單位</t>
    <phoneticPr fontId="3" type="noConversion"/>
  </si>
  <si>
    <t>mg</t>
    <phoneticPr fontId="3" type="noConversion"/>
  </si>
  <si>
    <t>USP</t>
    <phoneticPr fontId="3" type="noConversion"/>
  </si>
  <si>
    <t>目標函數</t>
    <phoneticPr fontId="3" type="noConversion"/>
  </si>
  <si>
    <t>限制式</t>
    <phoneticPr fontId="3" type="noConversion"/>
  </si>
  <si>
    <t>需要的份數</t>
    <phoneticPr fontId="3" type="noConversion"/>
  </si>
  <si>
    <t>Sum</t>
    <phoneticPr fontId="3" type="noConversion"/>
  </si>
  <si>
    <t>請列出</t>
    <phoneticPr fontId="3" type="noConversion"/>
  </si>
  <si>
    <t>答案填在此處</t>
    <phoneticPr fontId="3" type="noConversion"/>
  </si>
  <si>
    <t>完成考試請將檔案 email 給方老師</t>
    <phoneticPr fontId="2" type="noConversion"/>
  </si>
  <si>
    <t>Note: VER 為風扇的性能係數 Ventilating Efficiency Ratio  代表每單位耗電功率可以輸送的風量</t>
    <phoneticPr fontId="2" type="noConversion"/>
  </si>
  <si>
    <t>實際總風量</t>
    <phoneticPr fontId="2" type="noConversion"/>
  </si>
  <si>
    <t>Cost a-b</t>
    <phoneticPr fontId="2" type="noConversion"/>
  </si>
  <si>
    <t>應選擇哪一種風扇？</t>
    <phoneticPr fontId="2" type="noConversion"/>
  </si>
  <si>
    <t>分數</t>
    <phoneticPr fontId="2" type="noConversion"/>
  </si>
  <si>
    <t>得分</t>
    <phoneticPr fontId="2" type="noConversion"/>
  </si>
  <si>
    <t>題別</t>
    <phoneticPr fontId="2" type="noConversion"/>
  </si>
  <si>
    <t>&lt;= 2</t>
    <phoneticPr fontId="3" type="noConversion"/>
  </si>
  <si>
    <t>A</t>
    <phoneticPr fontId="2" type="noConversion"/>
  </si>
  <si>
    <t>B</t>
    <phoneticPr fontId="2" type="noConversion"/>
  </si>
  <si>
    <t>A-B</t>
    <phoneticPr fontId="2" type="noConversion"/>
  </si>
  <si>
    <t>方</t>
    <phoneticPr fontId="2" type="noConversion"/>
  </si>
  <si>
    <t>weifang@ntu.edu.tw</t>
    <phoneticPr fontId="2" type="noConversion"/>
  </si>
  <si>
    <t>這筆投資的報酬率會是多少?</t>
    <phoneticPr fontId="2" type="noConversion"/>
  </si>
  <si>
    <t>年度</t>
    <phoneticPr fontId="2" type="noConversion"/>
  </si>
  <si>
    <t>年齡</t>
    <phoneticPr fontId="2" type="noConversion"/>
  </si>
  <si>
    <t>某教授評估投保儲蓄型人壽保險</t>
    <phoneticPr fontId="2" type="noConversion"/>
  </si>
  <si>
    <t>年度實繳保費</t>
    <phoneticPr fontId="2" type="noConversion"/>
  </si>
  <si>
    <t>年初繳費</t>
    <phoneticPr fontId="2" type="noConversion"/>
  </si>
  <si>
    <t>生存保險金</t>
    <phoneticPr fontId="2" type="noConversion"/>
  </si>
  <si>
    <t>年終退還</t>
    <phoneticPr fontId="2" type="noConversion"/>
  </si>
  <si>
    <t>累積實繳保費</t>
    <phoneticPr fontId="2" type="noConversion"/>
  </si>
  <si>
    <t>累積已領</t>
    <phoneticPr fontId="2" type="noConversion"/>
  </si>
  <si>
    <t>生存保險金</t>
    <phoneticPr fontId="2" type="noConversion"/>
  </si>
  <si>
    <t>年度末身故</t>
    <phoneticPr fontId="2" type="noConversion"/>
  </si>
  <si>
    <t>領回保險金</t>
    <phoneticPr fontId="2" type="noConversion"/>
  </si>
  <si>
    <t>年度末解約金</t>
    <phoneticPr fontId="2" type="noConversion"/>
  </si>
  <si>
    <t>假設在第六年度末解約，這筆投資的報酬率為何?</t>
    <phoneticPr fontId="2" type="noConversion"/>
  </si>
  <si>
    <t>(a)</t>
    <phoneticPr fontId="2" type="noConversion"/>
  </si>
  <si>
    <t>(b)</t>
    <phoneticPr fontId="2" type="noConversion"/>
  </si>
  <si>
    <t>(c )</t>
    <phoneticPr fontId="2" type="noConversion"/>
  </si>
  <si>
    <t>假設在滿 75 歲 當年度亡故</t>
    <phoneticPr fontId="2" type="noConversion"/>
  </si>
  <si>
    <t>風扇a</t>
    <phoneticPr fontId="2" type="noConversion"/>
  </si>
  <si>
    <t>綠豆莢</t>
    <phoneticPr fontId="3" type="noConversion"/>
  </si>
  <si>
    <t>胡蘿蔔</t>
    <phoneticPr fontId="3" type="noConversion"/>
  </si>
  <si>
    <t>花椰菜</t>
    <phoneticPr fontId="3" type="noConversion"/>
  </si>
  <si>
    <t>甘藍菜</t>
    <phoneticPr fontId="3" type="noConversion"/>
  </si>
  <si>
    <t>甜菜</t>
    <phoneticPr fontId="3" type="noConversion"/>
  </si>
  <si>
    <t>馬鈴薯</t>
    <phoneticPr fontId="3" type="noConversion"/>
  </si>
  <si>
    <t>第三題：</t>
    <phoneticPr fontId="2" type="noConversion"/>
  </si>
  <si>
    <t>第一題：</t>
    <phoneticPr fontId="2" type="noConversion"/>
  </si>
  <si>
    <t>學號</t>
    <phoneticPr fontId="2" type="noConversion"/>
  </si>
  <si>
    <t>面對經濟危機，你要避開變窮陷阱，找到致富之道。假設此經濟危機指的是通貨膨脹，物價高漲。</t>
    <phoneticPr fontId="2" type="noConversion"/>
  </si>
  <si>
    <t>只有定存儲蓄的人，錢會越抱越小，因為等值的金額購買力越來越小。</t>
    <phoneticPr fontId="2" type="noConversion"/>
  </si>
  <si>
    <t>hr/day</t>
    <phoneticPr fontId="2" type="noConversion"/>
  </si>
  <si>
    <t>系統工程  2017</t>
    <phoneticPr fontId="2" type="noConversion"/>
  </si>
  <si>
    <t>一分鐘需要換氣 1.2 次</t>
    <phoneticPr fontId="2" type="noConversion"/>
  </si>
  <si>
    <t>請完成以下 9 x 9 的方陣，填入 1 ~ 81，使得 橫、縱與對角線的總和都相等</t>
    <phoneticPr fontId="2" type="noConversion"/>
  </si>
  <si>
    <t>請將數字 11 ~ 27 的奇數 填入以下的九宮方陣，使得 橫、縱與對角線的總和都相等</t>
    <phoneticPr fontId="2" type="noConversion"/>
  </si>
  <si>
    <t>請完成以下 4 x 4 的方陣，填入 1 ~ 16，使得 橫、縱與對角線的總和都相等</t>
    <phoneticPr fontId="2" type="noConversion"/>
  </si>
  <si>
    <t>系統工程段考</t>
    <phoneticPr fontId="2" type="noConversion"/>
  </si>
  <si>
    <t>第四題：投資評估</t>
    <phoneticPr fontId="2" type="noConversion"/>
  </si>
  <si>
    <t>第五題：魔術方陣 (30%)</t>
    <phoneticPr fontId="2" type="noConversion"/>
  </si>
  <si>
    <t>(d)</t>
    <phoneticPr fontId="2" type="noConversion"/>
  </si>
  <si>
    <t>如果第1年度提早了 20 年 (37 歲開始)</t>
    <phoneticPr fontId="2" type="noConversion"/>
  </si>
  <si>
    <t>假設在滿 65 歲 當年度亡故</t>
  </si>
  <si>
    <t>假設在滿 65 歲 當年度亡故</t>
    <phoneticPr fontId="2" type="noConversion"/>
  </si>
  <si>
    <t>檔名：把 括號內的 xxxxxx 改成你的學號</t>
    <phoneticPr fontId="2" type="noConversion"/>
  </si>
  <si>
    <t>cc: 給助理王小姐</t>
    <phoneticPr fontId="2" type="noConversion"/>
  </si>
  <si>
    <t>王</t>
    <phoneticPr fontId="2" type="noConversion"/>
  </si>
  <si>
    <t>orangestar66@gmail.com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</si>
</sst>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3" formatCode="_-* #,##0.00_-;\-* #,##0.00_-;_-* &quot;-&quot;??_-;_-@_-"/>
    <numFmt numFmtId="176" formatCode="0.00_ "/>
    <numFmt numFmtId="177" formatCode="0_ "/>
    <numFmt numFmtId="178" formatCode="_-* #,##0_-;\-* #,##0_-;_-* &quot;-&quot;??_-;_-@_-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24"/>
      <color theme="3"/>
      <name val="新細明體"/>
      <family val="1"/>
      <charset val="136"/>
    </font>
    <font>
      <b/>
      <sz val="16"/>
      <color indexed="12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6"/>
      <color rgb="FF0070C0"/>
      <name val="新細明體"/>
      <family val="1"/>
      <charset val="136"/>
    </font>
    <font>
      <u/>
      <sz val="16"/>
      <color theme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3" borderId="4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6" fontId="0" fillId="0" borderId="0" xfId="0" applyNumberFormat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Font="1"/>
    <xf numFmtId="0" fontId="0" fillId="3" borderId="0" xfId="0" applyFill="1"/>
    <xf numFmtId="1" fontId="0" fillId="0" borderId="0" xfId="0" applyNumberFormat="1"/>
    <xf numFmtId="0" fontId="6" fillId="0" borderId="0" xfId="0" applyFont="1"/>
    <xf numFmtId="0" fontId="0" fillId="5" borderId="12" xfId="0" applyFill="1" applyBorder="1"/>
    <xf numFmtId="177" fontId="0" fillId="5" borderId="12" xfId="0" applyNumberFormat="1" applyFill="1" applyBorder="1"/>
    <xf numFmtId="0" fontId="0" fillId="0" borderId="0" xfId="0" applyFill="1" applyBorder="1" applyAlignment="1">
      <alignment horizontal="center"/>
    </xf>
    <xf numFmtId="0" fontId="7" fillId="4" borderId="1" xfId="0" applyFont="1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3" xfId="0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3" borderId="2" xfId="0" applyNumberFormat="1" applyFill="1" applyBorder="1" applyAlignment="1">
      <alignment horizontal="center"/>
    </xf>
    <xf numFmtId="176" fontId="0" fillId="3" borderId="3" xfId="0" applyNumberFormat="1" applyFill="1" applyBorder="1" applyAlignment="1">
      <alignment horizontal="center"/>
    </xf>
    <xf numFmtId="176" fontId="0" fillId="3" borderId="4" xfId="0" applyNumberFormat="1" applyFill="1" applyBorder="1" applyAlignment="1">
      <alignment horizontal="center"/>
    </xf>
    <xf numFmtId="177" fontId="0" fillId="3" borderId="0" xfId="0" applyNumberFormat="1" applyFill="1" applyBorder="1" applyAlignment="1">
      <alignment horizontal="center"/>
    </xf>
    <xf numFmtId="177" fontId="0" fillId="3" borderId="0" xfId="0" quotePrefix="1" applyNumberFormat="1" applyFill="1" applyBorder="1" applyAlignment="1">
      <alignment horizontal="center"/>
    </xf>
    <xf numFmtId="176" fontId="0" fillId="3" borderId="5" xfId="0" applyNumberFormat="1" applyFill="1" applyBorder="1" applyAlignment="1">
      <alignment horizontal="center"/>
    </xf>
    <xf numFmtId="176" fontId="0" fillId="3" borderId="6" xfId="0" applyNumberFormat="1" applyFill="1" applyBorder="1" applyAlignment="1">
      <alignment horizontal="center"/>
    </xf>
    <xf numFmtId="177" fontId="0" fillId="3" borderId="7" xfId="0" applyNumberFormat="1" applyFill="1" applyBorder="1" applyAlignment="1">
      <alignment horizontal="center"/>
    </xf>
    <xf numFmtId="177" fontId="0" fillId="3" borderId="7" xfId="0" quotePrefix="1" applyNumberFormat="1" applyFill="1" applyBorder="1" applyAlignment="1">
      <alignment horizontal="center"/>
    </xf>
    <xf numFmtId="176" fontId="0" fillId="3" borderId="8" xfId="0" applyNumberForma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" xfId="0" quotePrefix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/>
    </xf>
    <xf numFmtId="9" fontId="0" fillId="0" borderId="0" xfId="0" applyNumberFormat="1"/>
    <xf numFmtId="0" fontId="9" fillId="0" borderId="0" xfId="0" applyFont="1"/>
    <xf numFmtId="0" fontId="8" fillId="0" borderId="0" xfId="0" applyFont="1"/>
    <xf numFmtId="178" fontId="0" fillId="5" borderId="16" xfId="1" applyNumberFormat="1" applyFont="1" applyFill="1" applyBorder="1"/>
    <xf numFmtId="178" fontId="0" fillId="5" borderId="9" xfId="1" applyNumberFormat="1" applyFont="1" applyFill="1" applyBorder="1"/>
    <xf numFmtId="178" fontId="0" fillId="0" borderId="0" xfId="0" applyNumberFormat="1"/>
    <xf numFmtId="178" fontId="0" fillId="5" borderId="16" xfId="0" applyNumberFormat="1" applyFill="1" applyBorder="1"/>
    <xf numFmtId="9" fontId="0" fillId="5" borderId="12" xfId="0" applyNumberFormat="1" applyFill="1" applyBorder="1"/>
    <xf numFmtId="0" fontId="0" fillId="3" borderId="3" xfId="0" applyFill="1" applyBorder="1"/>
    <xf numFmtId="0" fontId="0" fillId="3" borderId="5" xfId="0" applyFill="1" applyBorder="1"/>
    <xf numFmtId="0" fontId="10" fillId="0" borderId="0" xfId="0" applyFont="1"/>
    <xf numFmtId="0" fontId="0" fillId="3" borderId="4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2"/>
    <xf numFmtId="0" fontId="12" fillId="0" borderId="0" xfId="0" applyFont="1"/>
    <xf numFmtId="9" fontId="0" fillId="0" borderId="0" xfId="0" applyNumberFormat="1" applyFont="1"/>
    <xf numFmtId="0" fontId="0" fillId="0" borderId="0" xfId="0" quotePrefix="1" applyFont="1"/>
    <xf numFmtId="0" fontId="0" fillId="0" borderId="0" xfId="0" applyAlignment="1">
      <alignment wrapText="1"/>
    </xf>
    <xf numFmtId="10" fontId="13" fillId="0" borderId="0" xfId="0" applyNumberFormat="1" applyFont="1"/>
    <xf numFmtId="0" fontId="13" fillId="0" borderId="0" xfId="0" applyFo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Alignment="1">
      <alignment horizontal="left"/>
    </xf>
    <xf numFmtId="0" fontId="16" fillId="0" borderId="0" xfId="0" applyFont="1"/>
    <xf numFmtId="9" fontId="17" fillId="0" borderId="0" xfId="0" applyNumberFormat="1" applyFont="1"/>
    <xf numFmtId="0" fontId="17" fillId="0" borderId="0" xfId="0" applyFont="1"/>
    <xf numFmtId="0" fontId="16" fillId="5" borderId="12" xfId="0" applyFont="1" applyFill="1" applyBorder="1"/>
    <xf numFmtId="0" fontId="18" fillId="5" borderId="12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2" applyFont="1"/>
    <xf numFmtId="0" fontId="0" fillId="3" borderId="1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9" fillId="6" borderId="1" xfId="0" applyFont="1" applyFill="1" applyBorder="1"/>
    <xf numFmtId="0" fontId="9" fillId="6" borderId="2" xfId="0" applyFont="1" applyFill="1" applyBorder="1"/>
    <xf numFmtId="0" fontId="8" fillId="6" borderId="2" xfId="0" applyFont="1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2" fillId="6" borderId="0" xfId="0" applyFont="1" applyFill="1" applyBorder="1"/>
    <xf numFmtId="0" fontId="0" fillId="6" borderId="0" xfId="0" applyFill="1" applyBorder="1"/>
    <xf numFmtId="0" fontId="0" fillId="6" borderId="5" xfId="0" applyFill="1" applyBorder="1"/>
    <xf numFmtId="0" fontId="11" fillId="6" borderId="0" xfId="2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259080</xdr:colOff>
      <xdr:row>13</xdr:row>
      <xdr:rowOff>91440</xdr:rowOff>
    </xdr:from>
    <xdr:to>
      <xdr:col>10</xdr:col>
      <xdr:colOff>464820</xdr:colOff>
      <xdr:row>18</xdr:row>
      <xdr:rowOff>137160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 flipH="1" flipV="1">
          <a:off x="7635240" y="2872740"/>
          <a:ext cx="205740" cy="883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rangestar66@gmail.com" TargetMode="External"/><Relationship Id="rId1" Type="http://schemas.openxmlformats.org/officeDocument/2006/relationships/hyperlink" Target="mailto:weifang@ntu.edu.t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8" workbookViewId="0">
      <selection activeCell="B21" sqref="B21"/>
    </sheetView>
  </sheetViews>
  <sheetFormatPr defaultRowHeight="16.5"/>
  <cols>
    <col min="1" max="1" width="5.625" customWidth="1"/>
    <col min="3" max="3" width="12.125" customWidth="1"/>
    <col min="5" max="5" width="15.5" customWidth="1"/>
    <col min="6" max="6" width="11.625" customWidth="1"/>
    <col min="7" max="7" width="10.625" customWidth="1"/>
    <col min="8" max="8" width="11.375" customWidth="1"/>
    <col min="10" max="10" width="9.625" customWidth="1"/>
    <col min="11" max="11" width="12.625" customWidth="1"/>
    <col min="12" max="12" width="12.25" customWidth="1"/>
    <col min="13" max="13" width="10.875" bestFit="1" customWidth="1"/>
    <col min="14" max="14" width="11.25" customWidth="1"/>
  </cols>
  <sheetData>
    <row r="1" spans="1:17" ht="33" thickBot="1">
      <c r="C1" s="102" t="s">
        <v>115</v>
      </c>
      <c r="D1" s="102"/>
      <c r="E1" s="102"/>
      <c r="F1" s="102"/>
      <c r="G1" s="102"/>
      <c r="H1" s="102"/>
      <c r="I1" s="102"/>
      <c r="J1" s="102"/>
      <c r="K1" s="102"/>
      <c r="L1" s="102"/>
      <c r="M1" s="29" t="s">
        <v>76</v>
      </c>
      <c r="N1" s="76" t="s">
        <v>75</v>
      </c>
    </row>
    <row r="2" spans="1:17" ht="24.75" customHeight="1" thickBot="1">
      <c r="A2" s="68"/>
      <c r="C2" t="s">
        <v>111</v>
      </c>
      <c r="D2" s="90"/>
      <c r="E2" s="90"/>
      <c r="G2" t="s">
        <v>41</v>
      </c>
      <c r="H2" s="90"/>
      <c r="I2" s="90"/>
      <c r="J2" s="90"/>
      <c r="L2" s="91"/>
      <c r="M2" s="101">
        <v>1</v>
      </c>
      <c r="N2" s="76"/>
      <c r="O2" s="91"/>
      <c r="P2" s="91"/>
      <c r="Q2" s="91"/>
    </row>
    <row r="3" spans="1:17" ht="22.5" customHeight="1">
      <c r="A3" s="68"/>
      <c r="D3" s="91"/>
      <c r="E3" s="91"/>
      <c r="H3" s="91"/>
      <c r="I3" s="91"/>
      <c r="J3" s="91"/>
      <c r="L3" s="91"/>
      <c r="M3" s="79">
        <v>2</v>
      </c>
      <c r="N3" s="77"/>
      <c r="O3" s="91"/>
      <c r="P3" s="91"/>
      <c r="Q3" s="91"/>
    </row>
    <row r="4" spans="1:17" ht="20.25" customHeight="1">
      <c r="A4" s="68">
        <v>0.2</v>
      </c>
      <c r="B4" s="78" t="s">
        <v>110</v>
      </c>
      <c r="C4" s="78" t="s">
        <v>43</v>
      </c>
      <c r="L4" s="91"/>
      <c r="M4" s="79">
        <v>3</v>
      </c>
      <c r="N4" s="77"/>
      <c r="O4" s="91"/>
      <c r="P4" s="91"/>
      <c r="Q4" s="91"/>
    </row>
    <row r="5" spans="1:17">
      <c r="A5" s="68"/>
      <c r="L5" s="91"/>
      <c r="M5" s="79">
        <v>4</v>
      </c>
      <c r="N5" s="77"/>
      <c r="Q5" s="91"/>
    </row>
    <row r="6" spans="1:17" ht="17.25" thickBot="1">
      <c r="B6" s="78"/>
      <c r="C6" t="s">
        <v>46</v>
      </c>
      <c r="F6" t="s">
        <v>16</v>
      </c>
      <c r="L6" s="91"/>
      <c r="M6" s="79">
        <v>5</v>
      </c>
      <c r="N6" s="77"/>
      <c r="Q6" s="91"/>
    </row>
    <row r="7" spans="1:17" ht="17.25" thickBot="1">
      <c r="C7" t="s">
        <v>116</v>
      </c>
      <c r="F7" t="s">
        <v>17</v>
      </c>
      <c r="G7" s="25"/>
      <c r="H7" t="s">
        <v>18</v>
      </c>
    </row>
    <row r="8" spans="1:17" ht="17.25" thickBot="1">
      <c r="G8" s="25"/>
      <c r="H8" t="s">
        <v>19</v>
      </c>
      <c r="M8" s="22" t="s">
        <v>74</v>
      </c>
      <c r="N8" s="22">
        <f>SUM(N2:N6)</f>
        <v>0</v>
      </c>
    </row>
    <row r="10" spans="1:17">
      <c r="D10" s="80" t="s">
        <v>20</v>
      </c>
      <c r="E10" s="81" t="s">
        <v>21</v>
      </c>
      <c r="F10" s="80" t="s">
        <v>22</v>
      </c>
    </row>
    <row r="11" spans="1:17" ht="17.25" thickBot="1">
      <c r="D11" s="80" t="s">
        <v>23</v>
      </c>
      <c r="E11" s="82" t="s">
        <v>24</v>
      </c>
      <c r="F11" s="82" t="s">
        <v>25</v>
      </c>
      <c r="G11" s="21" t="s">
        <v>26</v>
      </c>
      <c r="H11" t="s">
        <v>71</v>
      </c>
    </row>
    <row r="12" spans="1:17" ht="17.25" thickBot="1">
      <c r="C12" t="s">
        <v>27</v>
      </c>
      <c r="D12" s="22">
        <v>5</v>
      </c>
      <c r="E12" s="22">
        <v>1.5</v>
      </c>
      <c r="F12" s="22">
        <v>10</v>
      </c>
      <c r="G12" s="25"/>
    </row>
    <row r="13" spans="1:17" ht="17.25" thickBot="1">
      <c r="C13" t="s">
        <v>28</v>
      </c>
      <c r="D13" s="22">
        <v>7</v>
      </c>
      <c r="E13" s="22">
        <v>2.5</v>
      </c>
      <c r="F13" s="22">
        <v>13</v>
      </c>
      <c r="G13" s="26"/>
      <c r="K13" s="19" t="s">
        <v>78</v>
      </c>
      <c r="L13" s="19" t="s">
        <v>79</v>
      </c>
      <c r="M13" s="19"/>
      <c r="N13" s="19" t="s">
        <v>80</v>
      </c>
    </row>
    <row r="14" spans="1:17">
      <c r="I14" s="19" t="s">
        <v>37</v>
      </c>
      <c r="J14" s="19"/>
      <c r="K14" s="19" t="s">
        <v>102</v>
      </c>
      <c r="L14" s="19" t="s">
        <v>34</v>
      </c>
      <c r="N14" s="19" t="s">
        <v>38</v>
      </c>
    </row>
    <row r="15" spans="1:17">
      <c r="C15" t="s">
        <v>29</v>
      </c>
      <c r="D15" s="22">
        <v>2.2000000000000002</v>
      </c>
      <c r="E15" t="s">
        <v>30</v>
      </c>
      <c r="F15" s="24" t="s">
        <v>31</v>
      </c>
      <c r="G15" s="22">
        <v>10</v>
      </c>
      <c r="H15" s="20" t="s">
        <v>114</v>
      </c>
      <c r="I15" s="27">
        <v>0</v>
      </c>
      <c r="J15" t="s">
        <v>35</v>
      </c>
      <c r="K15" s="71"/>
      <c r="L15" s="71"/>
      <c r="N15" s="74"/>
    </row>
    <row r="16" spans="1:17">
      <c r="C16" t="s">
        <v>32</v>
      </c>
      <c r="D16" s="22">
        <v>2.2000000000000002</v>
      </c>
      <c r="E16" t="s">
        <v>33</v>
      </c>
      <c r="I16" s="27">
        <v>1</v>
      </c>
      <c r="J16" t="s">
        <v>36</v>
      </c>
      <c r="K16" s="71"/>
      <c r="L16" s="71"/>
      <c r="N16" s="74"/>
    </row>
    <row r="17" spans="3:14">
      <c r="C17" s="23"/>
      <c r="I17" s="19">
        <v>2</v>
      </c>
      <c r="J17" t="s">
        <v>36</v>
      </c>
      <c r="K17" s="71"/>
      <c r="L17" s="71"/>
      <c r="N17" s="74"/>
    </row>
    <row r="18" spans="3:14">
      <c r="C18" s="23"/>
      <c r="G18" s="20"/>
      <c r="I18" s="19">
        <v>3</v>
      </c>
      <c r="J18" t="s">
        <v>36</v>
      </c>
      <c r="K18" s="71"/>
      <c r="L18" s="71"/>
      <c r="N18" s="74"/>
    </row>
    <row r="19" spans="3:14">
      <c r="C19" t="s">
        <v>73</v>
      </c>
      <c r="G19" s="71"/>
      <c r="I19" s="19">
        <v>4</v>
      </c>
      <c r="J19" t="s">
        <v>36</v>
      </c>
      <c r="K19" s="71"/>
      <c r="L19" s="71"/>
      <c r="N19" s="74"/>
    </row>
    <row r="20" spans="3:14">
      <c r="I20" s="19">
        <v>5</v>
      </c>
      <c r="J20" t="s">
        <v>36</v>
      </c>
      <c r="K20" s="71"/>
      <c r="L20" s="71"/>
      <c r="N20" s="74"/>
    </row>
    <row r="21" spans="3:14">
      <c r="I21" s="19">
        <v>6</v>
      </c>
      <c r="J21" t="s">
        <v>36</v>
      </c>
      <c r="K21" s="71"/>
      <c r="L21" s="71"/>
      <c r="N21" s="74"/>
    </row>
    <row r="22" spans="3:14" ht="17.25" thickBot="1">
      <c r="M22" t="s">
        <v>72</v>
      </c>
      <c r="N22" s="73">
        <f>SUM(N15:N21)</f>
        <v>0</v>
      </c>
    </row>
    <row r="23" spans="3:14" ht="17.25" thickBot="1">
      <c r="C23" t="s">
        <v>45</v>
      </c>
      <c r="J23" t="s">
        <v>40</v>
      </c>
      <c r="K23" s="72"/>
      <c r="L23" s="72"/>
      <c r="M23" s="73">
        <f>K23-L23</f>
        <v>0</v>
      </c>
    </row>
    <row r="24" spans="3:14" ht="17.25" thickBot="1">
      <c r="C24" t="s">
        <v>44</v>
      </c>
      <c r="M24" t="s">
        <v>39</v>
      </c>
      <c r="N24" s="75"/>
    </row>
    <row r="26" spans="3:14">
      <c r="C26" t="s">
        <v>70</v>
      </c>
    </row>
    <row r="27" spans="3:14" ht="17.25" thickBot="1"/>
    <row r="28" spans="3:14" ht="21">
      <c r="C28" s="113" t="s">
        <v>69</v>
      </c>
      <c r="D28" s="114"/>
      <c r="E28" s="114"/>
      <c r="F28" s="115" t="s">
        <v>127</v>
      </c>
      <c r="G28" s="115"/>
      <c r="H28" s="115"/>
      <c r="I28" s="116"/>
      <c r="J28" s="117"/>
    </row>
    <row r="29" spans="3:14">
      <c r="C29" s="118"/>
      <c r="D29" s="119" t="s">
        <v>128</v>
      </c>
      <c r="E29" s="120"/>
      <c r="F29" s="120"/>
      <c r="G29" s="120"/>
      <c r="H29" s="120"/>
      <c r="I29" s="120"/>
      <c r="J29" s="121"/>
    </row>
    <row r="30" spans="3:14">
      <c r="C30" s="118"/>
      <c r="D30" s="120"/>
      <c r="E30" s="120"/>
      <c r="F30" s="120"/>
      <c r="G30" s="120"/>
      <c r="H30" s="120"/>
      <c r="I30" s="120"/>
      <c r="J30" s="121"/>
    </row>
    <row r="31" spans="3:14">
      <c r="C31" s="118" t="s">
        <v>81</v>
      </c>
      <c r="D31" s="122" t="s">
        <v>82</v>
      </c>
      <c r="E31" s="120"/>
      <c r="F31" s="120"/>
      <c r="G31" s="120"/>
      <c r="H31" s="120"/>
      <c r="I31" s="120"/>
      <c r="J31" s="121"/>
    </row>
    <row r="32" spans="3:14">
      <c r="C32" s="118" t="s">
        <v>129</v>
      </c>
      <c r="D32" s="122" t="s">
        <v>130</v>
      </c>
      <c r="E32" s="120"/>
      <c r="F32" s="120"/>
      <c r="G32" s="120"/>
      <c r="H32" s="120"/>
      <c r="I32" s="120"/>
      <c r="J32" s="121"/>
    </row>
    <row r="33" spans="3:10" ht="17.25" thickBot="1">
      <c r="C33" s="123"/>
      <c r="D33" s="124"/>
      <c r="E33" s="124"/>
      <c r="F33" s="124"/>
      <c r="G33" s="124"/>
      <c r="H33" s="124"/>
      <c r="I33" s="124"/>
      <c r="J33" s="125"/>
    </row>
  </sheetData>
  <mergeCells count="1">
    <mergeCell ref="C1:L1"/>
  </mergeCells>
  <phoneticPr fontId="2" type="noConversion"/>
  <hyperlinks>
    <hyperlink ref="D31" r:id="rId1"/>
    <hyperlink ref="D32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topLeftCell="A18" workbookViewId="0">
      <selection activeCell="K22" sqref="K22:N26"/>
    </sheetView>
  </sheetViews>
  <sheetFormatPr defaultRowHeight="16.5"/>
  <cols>
    <col min="2" max="2" width="16.5" customWidth="1"/>
    <col min="3" max="4" width="9.125" bestFit="1" customWidth="1"/>
    <col min="5" max="5" width="9.5" bestFit="1" customWidth="1"/>
    <col min="6" max="6" width="9.125" bestFit="1" customWidth="1"/>
    <col min="7" max="7" width="13.125" customWidth="1"/>
    <col min="8" max="8" width="12.25" customWidth="1"/>
    <col min="9" max="9" width="14" customWidth="1"/>
  </cols>
  <sheetData>
    <row r="2" spans="1:11">
      <c r="A2" s="68">
        <v>0.2</v>
      </c>
      <c r="B2" s="78" t="s">
        <v>42</v>
      </c>
      <c r="C2" s="78" t="s">
        <v>47</v>
      </c>
    </row>
    <row r="3" spans="1:11" ht="17.25" thickBot="1"/>
    <row r="4" spans="1:11">
      <c r="B4" s="58" t="s">
        <v>58</v>
      </c>
      <c r="C4" s="59"/>
      <c r="D4" s="59"/>
      <c r="E4" s="59"/>
      <c r="F4" s="59"/>
      <c r="G4" s="59"/>
      <c r="H4" s="59"/>
      <c r="I4" s="60"/>
    </row>
    <row r="5" spans="1:11">
      <c r="B5" s="13" t="s">
        <v>48</v>
      </c>
      <c r="C5" s="14"/>
      <c r="D5" s="14"/>
      <c r="E5" s="14"/>
      <c r="F5" s="14"/>
      <c r="G5" s="14"/>
      <c r="H5" s="14"/>
      <c r="I5" s="15"/>
    </row>
    <row r="6" spans="1:11" ht="17.25" thickBot="1">
      <c r="B6" s="61"/>
      <c r="C6" s="62"/>
      <c r="D6" s="62"/>
      <c r="E6" s="62"/>
      <c r="F6" s="62"/>
      <c r="G6" s="62"/>
      <c r="H6" s="62"/>
      <c r="I6" s="63"/>
    </row>
    <row r="7" spans="1:11" ht="17.25" thickBot="1">
      <c r="B7" s="4"/>
      <c r="C7" s="54" t="s">
        <v>49</v>
      </c>
      <c r="D7" s="55" t="s">
        <v>50</v>
      </c>
      <c r="E7" s="55" t="s">
        <v>51</v>
      </c>
      <c r="F7" s="55" t="s">
        <v>52</v>
      </c>
      <c r="G7" s="56" t="s">
        <v>53</v>
      </c>
      <c r="H7" s="57" t="s">
        <v>54</v>
      </c>
      <c r="I7" s="57" t="s">
        <v>55</v>
      </c>
      <c r="K7" t="s">
        <v>65</v>
      </c>
    </row>
    <row r="8" spans="1:11">
      <c r="B8" s="29" t="s">
        <v>103</v>
      </c>
      <c r="C8" s="39">
        <v>0.45</v>
      </c>
      <c r="D8" s="40">
        <v>10</v>
      </c>
      <c r="E8" s="40">
        <v>415</v>
      </c>
      <c r="F8" s="40">
        <v>8</v>
      </c>
      <c r="G8" s="41">
        <v>0.3</v>
      </c>
      <c r="H8" s="31">
        <v>5</v>
      </c>
      <c r="I8" s="33" t="s">
        <v>56</v>
      </c>
      <c r="K8" s="64"/>
    </row>
    <row r="9" spans="1:11">
      <c r="B9" s="5" t="s">
        <v>104</v>
      </c>
      <c r="C9" s="42">
        <v>0.45</v>
      </c>
      <c r="D9" s="43">
        <v>28</v>
      </c>
      <c r="E9" s="43">
        <v>9065</v>
      </c>
      <c r="F9" s="44">
        <v>3</v>
      </c>
      <c r="G9" s="45">
        <v>0.35</v>
      </c>
      <c r="H9" s="31">
        <v>5</v>
      </c>
      <c r="I9" s="33" t="s">
        <v>56</v>
      </c>
      <c r="K9" s="65"/>
    </row>
    <row r="10" spans="1:11">
      <c r="B10" s="5" t="s">
        <v>105</v>
      </c>
      <c r="C10" s="42">
        <v>1.05</v>
      </c>
      <c r="D10" s="43">
        <v>50</v>
      </c>
      <c r="E10" s="43">
        <v>2550</v>
      </c>
      <c r="F10" s="44">
        <v>53</v>
      </c>
      <c r="G10" s="45">
        <v>0.6</v>
      </c>
      <c r="H10" s="31">
        <v>8</v>
      </c>
      <c r="I10" s="33" t="s">
        <v>56</v>
      </c>
      <c r="K10" s="65"/>
    </row>
    <row r="11" spans="1:11" ht="21">
      <c r="B11" s="5" t="s">
        <v>106</v>
      </c>
      <c r="C11" s="42">
        <v>0.4</v>
      </c>
      <c r="D11" s="43">
        <v>25</v>
      </c>
      <c r="E11" s="43">
        <v>75</v>
      </c>
      <c r="F11" s="44">
        <v>27</v>
      </c>
      <c r="G11" s="45">
        <v>0.15</v>
      </c>
      <c r="H11" s="31">
        <v>2</v>
      </c>
      <c r="I11" s="34" t="s">
        <v>77</v>
      </c>
      <c r="K11" s="65"/>
    </row>
    <row r="12" spans="1:11">
      <c r="B12" s="5" t="s">
        <v>107</v>
      </c>
      <c r="C12" s="42">
        <v>0.5</v>
      </c>
      <c r="D12" s="43">
        <v>22</v>
      </c>
      <c r="E12" s="43">
        <v>15</v>
      </c>
      <c r="F12" s="44">
        <v>5</v>
      </c>
      <c r="G12" s="45">
        <v>0.25</v>
      </c>
      <c r="H12" s="31">
        <v>6</v>
      </c>
      <c r="I12" s="33" t="s">
        <v>56</v>
      </c>
      <c r="K12" s="65"/>
    </row>
    <row r="13" spans="1:11" ht="17.25" thickBot="1">
      <c r="B13" s="30" t="s">
        <v>108</v>
      </c>
      <c r="C13" s="46">
        <v>0.5</v>
      </c>
      <c r="D13" s="47">
        <v>75</v>
      </c>
      <c r="E13" s="47">
        <v>235</v>
      </c>
      <c r="F13" s="48">
        <v>8</v>
      </c>
      <c r="G13" s="49">
        <v>0.8</v>
      </c>
      <c r="H13" s="32">
        <v>3</v>
      </c>
      <c r="I13" s="35" t="s">
        <v>57</v>
      </c>
      <c r="K13" s="66"/>
    </row>
    <row r="14" spans="1:11">
      <c r="B14" s="28" t="s">
        <v>59</v>
      </c>
      <c r="C14" s="50">
        <v>6</v>
      </c>
      <c r="D14" s="51">
        <v>325</v>
      </c>
      <c r="E14" s="51">
        <v>17500</v>
      </c>
      <c r="F14" s="52">
        <v>245</v>
      </c>
      <c r="G14" s="53">
        <v>5</v>
      </c>
      <c r="H14" s="14"/>
      <c r="I14" s="14"/>
      <c r="J14" t="s">
        <v>66</v>
      </c>
      <c r="K14">
        <v>14</v>
      </c>
    </row>
    <row r="15" spans="1:11" ht="17.25" thickBot="1">
      <c r="B15" s="36" t="s">
        <v>60</v>
      </c>
      <c r="C15" s="36" t="s">
        <v>61</v>
      </c>
      <c r="D15" s="37" t="s">
        <v>61</v>
      </c>
      <c r="E15" s="37" t="s">
        <v>62</v>
      </c>
      <c r="F15" s="37" t="s">
        <v>61</v>
      </c>
      <c r="G15" s="38" t="s">
        <v>61</v>
      </c>
      <c r="H15" s="7"/>
      <c r="I15" s="7"/>
    </row>
    <row r="18" spans="2:17" ht="17.25" thickBot="1">
      <c r="B18" t="s">
        <v>67</v>
      </c>
    </row>
    <row r="19" spans="2:17" ht="17.25" thickBot="1">
      <c r="B19" s="67" t="s">
        <v>63</v>
      </c>
      <c r="C19" s="16"/>
      <c r="D19" s="17"/>
      <c r="E19" s="17"/>
      <c r="F19" s="17"/>
      <c r="G19" s="17"/>
      <c r="H19" s="18"/>
      <c r="J19" t="s">
        <v>68</v>
      </c>
    </row>
    <row r="20" spans="2:17" ht="17.25" thickBot="1"/>
    <row r="21" spans="2:17">
      <c r="B21" s="67" t="s">
        <v>64</v>
      </c>
      <c r="C21" s="1"/>
      <c r="D21" s="2"/>
      <c r="E21" s="2"/>
      <c r="F21" s="2"/>
      <c r="G21" s="2"/>
      <c r="H21" s="2"/>
      <c r="I21" s="3"/>
    </row>
    <row r="22" spans="2:17" ht="21">
      <c r="B22" s="12"/>
      <c r="C22" s="6"/>
      <c r="D22" s="7"/>
      <c r="E22" s="7"/>
      <c r="F22" s="7"/>
      <c r="G22" s="7"/>
      <c r="H22" s="7"/>
      <c r="I22" s="8"/>
      <c r="K22" s="69"/>
      <c r="M22" s="69"/>
      <c r="N22" s="69"/>
      <c r="O22" s="70"/>
      <c r="P22" s="70"/>
      <c r="Q22" s="70"/>
    </row>
    <row r="23" spans="2:17">
      <c r="B23" s="12"/>
      <c r="C23" s="6"/>
      <c r="D23" s="7"/>
      <c r="E23" s="7"/>
      <c r="F23" s="7"/>
      <c r="G23" s="7"/>
      <c r="H23" s="7"/>
      <c r="I23" s="8"/>
      <c r="M23" s="84"/>
    </row>
    <row r="24" spans="2:17">
      <c r="C24" s="6"/>
      <c r="D24" s="7"/>
      <c r="E24" s="7"/>
      <c r="F24" s="7"/>
      <c r="G24" s="7"/>
      <c r="H24" s="7"/>
      <c r="I24" s="8"/>
    </row>
    <row r="25" spans="2:17">
      <c r="C25" s="6"/>
      <c r="D25" s="7"/>
      <c r="E25" s="7"/>
      <c r="F25" s="7"/>
      <c r="G25" s="7"/>
      <c r="H25" s="7"/>
      <c r="I25" s="8"/>
      <c r="L25" s="83"/>
    </row>
    <row r="26" spans="2:17">
      <c r="C26" s="6"/>
      <c r="D26" s="7"/>
      <c r="E26" s="7"/>
      <c r="F26" s="7"/>
      <c r="G26" s="7"/>
      <c r="H26" s="7"/>
      <c r="I26" s="8"/>
      <c r="L26" s="83"/>
    </row>
    <row r="27" spans="2:17">
      <c r="C27" s="6"/>
      <c r="D27" s="7"/>
      <c r="E27" s="7"/>
      <c r="F27" s="7"/>
      <c r="G27" s="7"/>
      <c r="H27" s="7"/>
      <c r="I27" s="8"/>
    </row>
    <row r="28" spans="2:17">
      <c r="C28" s="6"/>
      <c r="D28" s="7"/>
      <c r="E28" s="7"/>
      <c r="F28" s="7"/>
      <c r="G28" s="7"/>
      <c r="H28" s="7"/>
      <c r="I28" s="8"/>
    </row>
    <row r="29" spans="2:17">
      <c r="C29" s="6"/>
      <c r="D29" s="7"/>
      <c r="E29" s="7"/>
      <c r="F29" s="7"/>
      <c r="G29" s="7"/>
      <c r="H29" s="7"/>
      <c r="I29" s="8"/>
    </row>
    <row r="30" spans="2:17">
      <c r="C30" s="6"/>
      <c r="D30" s="7"/>
      <c r="E30" s="7"/>
      <c r="F30" s="7"/>
      <c r="G30" s="7"/>
      <c r="H30" s="7"/>
      <c r="I30" s="8"/>
    </row>
    <row r="31" spans="2:17">
      <c r="C31" s="6"/>
      <c r="D31" s="7"/>
      <c r="E31" s="7"/>
      <c r="F31" s="7"/>
      <c r="G31" s="7"/>
      <c r="H31" s="7"/>
      <c r="I31" s="8"/>
    </row>
    <row r="32" spans="2:17">
      <c r="C32" s="6"/>
      <c r="D32" s="7"/>
      <c r="E32" s="7"/>
      <c r="F32" s="7"/>
      <c r="G32" s="7"/>
      <c r="H32" s="7"/>
      <c r="I32" s="8"/>
    </row>
    <row r="33" spans="3:9">
      <c r="C33" s="6"/>
      <c r="D33" s="7"/>
      <c r="E33" s="7"/>
      <c r="F33" s="7"/>
      <c r="G33" s="7"/>
      <c r="H33" s="7"/>
      <c r="I33" s="8"/>
    </row>
    <row r="34" spans="3:9">
      <c r="C34" s="6"/>
      <c r="D34" s="7"/>
      <c r="E34" s="7"/>
      <c r="F34" s="7"/>
      <c r="G34" s="7"/>
      <c r="H34" s="7"/>
      <c r="I34" s="8"/>
    </row>
    <row r="35" spans="3:9">
      <c r="C35" s="6"/>
      <c r="D35" s="7"/>
      <c r="E35" s="7"/>
      <c r="F35" s="7"/>
      <c r="G35" s="7"/>
      <c r="H35" s="7"/>
      <c r="I35" s="8"/>
    </row>
    <row r="36" spans="3:9">
      <c r="C36" s="6"/>
      <c r="D36" s="7"/>
      <c r="E36" s="7"/>
      <c r="F36" s="7"/>
      <c r="G36" s="7"/>
      <c r="H36" s="7"/>
      <c r="I36" s="8"/>
    </row>
    <row r="37" spans="3:9">
      <c r="C37" s="6"/>
      <c r="D37" s="7"/>
      <c r="E37" s="7"/>
      <c r="F37" s="7"/>
      <c r="G37" s="7"/>
      <c r="H37" s="7"/>
      <c r="I37" s="8"/>
    </row>
    <row r="38" spans="3:9">
      <c r="C38" s="6"/>
      <c r="D38" s="7"/>
      <c r="E38" s="7"/>
      <c r="F38" s="7"/>
      <c r="G38" s="7"/>
      <c r="H38" s="7"/>
      <c r="I38" s="8"/>
    </row>
    <row r="39" spans="3:9">
      <c r="C39" s="6"/>
      <c r="D39" s="7"/>
      <c r="E39" s="7"/>
      <c r="F39" s="7"/>
      <c r="G39" s="7"/>
      <c r="H39" s="7"/>
      <c r="I39" s="8"/>
    </row>
    <row r="40" spans="3:9">
      <c r="C40" s="6"/>
      <c r="D40" s="7"/>
      <c r="E40" s="7"/>
      <c r="F40" s="7"/>
      <c r="G40" s="7"/>
      <c r="H40" s="7"/>
      <c r="I40" s="8"/>
    </row>
    <row r="41" spans="3:9" ht="17.25" thickBot="1">
      <c r="C41" s="9"/>
      <c r="D41" s="10"/>
      <c r="E41" s="10"/>
      <c r="F41" s="10"/>
      <c r="G41" s="10"/>
      <c r="H41" s="10"/>
      <c r="I41" s="11"/>
    </row>
  </sheetData>
  <phoneticPr fontId="3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6" zoomScale="82" zoomScaleNormal="82" workbookViewId="0">
      <selection activeCell="E16" sqref="E16"/>
    </sheetView>
  </sheetViews>
  <sheetFormatPr defaultRowHeight="21"/>
  <cols>
    <col min="1" max="1" width="9" style="93"/>
    <col min="2" max="2" width="13.375" style="93" customWidth="1"/>
    <col min="3" max="3" width="10.5" style="93" customWidth="1"/>
    <col min="4" max="4" width="10.125" style="93" customWidth="1"/>
    <col min="5" max="5" width="9" style="93"/>
    <col min="6" max="6" width="8.875" style="93" customWidth="1"/>
    <col min="7" max="7" width="15.625" style="93" customWidth="1"/>
    <col min="8" max="16384" width="9" style="93"/>
  </cols>
  <sheetData>
    <row r="1" spans="1:12">
      <c r="A1" s="103" t="s">
        <v>120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30.75" customHeight="1">
      <c r="A2" s="94">
        <v>0.2</v>
      </c>
      <c r="B2" s="95" t="s">
        <v>109</v>
      </c>
      <c r="C2" s="95" t="s">
        <v>0</v>
      </c>
      <c r="D2" s="95"/>
      <c r="E2" s="95"/>
    </row>
    <row r="4" spans="1:12">
      <c r="B4" s="93" t="s">
        <v>112</v>
      </c>
    </row>
    <row r="5" spans="1:12">
      <c r="B5" s="93" t="s">
        <v>113</v>
      </c>
    </row>
    <row r="7" spans="1:12">
      <c r="C7" s="93" t="s">
        <v>2</v>
      </c>
      <c r="D7" s="93">
        <v>100</v>
      </c>
      <c r="E7" s="93" t="s">
        <v>3</v>
      </c>
      <c r="F7" s="93" t="s">
        <v>9</v>
      </c>
      <c r="G7" s="93">
        <v>10000</v>
      </c>
      <c r="H7" s="93" t="s">
        <v>10</v>
      </c>
      <c r="I7" s="93" t="s">
        <v>7</v>
      </c>
      <c r="J7" s="93">
        <f>D7*10000/G7</f>
        <v>100</v>
      </c>
      <c r="K7" s="93" t="s">
        <v>8</v>
      </c>
    </row>
    <row r="8" spans="1:12">
      <c r="C8" s="93" t="s">
        <v>1</v>
      </c>
      <c r="D8" s="93">
        <v>2.5</v>
      </c>
      <c r="E8" s="93" t="s">
        <v>4</v>
      </c>
    </row>
    <row r="9" spans="1:12">
      <c r="C9" s="93" t="s">
        <v>5</v>
      </c>
      <c r="D9" s="93">
        <v>5</v>
      </c>
      <c r="E9" s="93" t="s">
        <v>4</v>
      </c>
    </row>
    <row r="10" spans="1:12" ht="21.75" thickBot="1">
      <c r="B10" s="93" t="s">
        <v>6</v>
      </c>
    </row>
    <row r="11" spans="1:12" ht="21.75" thickBot="1">
      <c r="C11" s="93" t="s">
        <v>11</v>
      </c>
      <c r="D11" s="97"/>
      <c r="E11" s="93" t="s">
        <v>3</v>
      </c>
      <c r="F11" s="93" t="s">
        <v>9</v>
      </c>
      <c r="G11" s="96"/>
      <c r="H11" s="93" t="s">
        <v>13</v>
      </c>
      <c r="I11" s="93" t="s">
        <v>12</v>
      </c>
      <c r="J11" s="96"/>
      <c r="K11" s="93" t="s">
        <v>14</v>
      </c>
    </row>
    <row r="12" spans="1:12" ht="21.75" thickBot="1">
      <c r="B12" s="93" t="s">
        <v>15</v>
      </c>
    </row>
    <row r="13" spans="1:12" ht="21.75" thickBot="1">
      <c r="C13" s="93" t="s">
        <v>11</v>
      </c>
      <c r="D13" s="96"/>
      <c r="E13" s="93" t="s">
        <v>3</v>
      </c>
      <c r="F13" s="93" t="s">
        <v>9</v>
      </c>
      <c r="G13" s="96"/>
      <c r="H13" s="93" t="s">
        <v>13</v>
      </c>
      <c r="I13" s="93" t="s">
        <v>12</v>
      </c>
      <c r="J13" s="96"/>
      <c r="K13" s="93" t="s">
        <v>14</v>
      </c>
    </row>
    <row r="16" spans="1:12">
      <c r="B16" s="98"/>
      <c r="C16" s="98"/>
      <c r="D16" s="98"/>
      <c r="E16" s="70"/>
      <c r="F16" s="70"/>
      <c r="G16" s="70"/>
    </row>
    <row r="17" spans="3:3">
      <c r="C17" s="99"/>
    </row>
    <row r="19" spans="3:3">
      <c r="C19" s="100"/>
    </row>
    <row r="20" spans="3:3">
      <c r="C20" s="100"/>
    </row>
  </sheetData>
  <mergeCells count="1">
    <mergeCell ref="A1:L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/>
  </sheetViews>
  <sheetFormatPr defaultColWidth="9" defaultRowHeight="16.5"/>
  <cols>
    <col min="1" max="1" width="6" style="21" customWidth="1"/>
    <col min="2" max="5" width="9" style="21"/>
    <col min="6" max="6" width="9.25" style="21" bestFit="1" customWidth="1"/>
    <col min="7" max="7" width="9" style="21"/>
    <col min="8" max="8" width="5.375" style="21" customWidth="1"/>
    <col min="9" max="9" width="5.25" style="21" customWidth="1"/>
    <col min="10" max="10" width="13" style="21" customWidth="1"/>
    <col min="11" max="11" width="13.125" style="21" customWidth="1"/>
    <col min="12" max="12" width="11.25" style="21" customWidth="1"/>
    <col min="13" max="13" width="11.5" style="21" customWidth="1"/>
    <col min="14" max="14" width="11.75" style="21" customWidth="1"/>
    <col min="15" max="15" width="13.625" style="21" customWidth="1"/>
    <col min="16" max="16384" width="9" style="21"/>
  </cols>
  <sheetData>
    <row r="1" spans="1:17">
      <c r="A1" s="85">
        <v>0.2</v>
      </c>
      <c r="B1" s="78" t="s">
        <v>121</v>
      </c>
      <c r="J1" s="21" t="s">
        <v>88</v>
      </c>
      <c r="K1" s="21" t="s">
        <v>91</v>
      </c>
      <c r="L1" s="21" t="s">
        <v>90</v>
      </c>
      <c r="M1" s="21" t="s">
        <v>92</v>
      </c>
      <c r="N1" s="21" t="s">
        <v>94</v>
      </c>
      <c r="O1" s="21" t="s">
        <v>96</v>
      </c>
    </row>
    <row r="2" spans="1:17">
      <c r="C2" s="78"/>
      <c r="H2" s="21" t="s">
        <v>84</v>
      </c>
      <c r="I2" s="21" t="s">
        <v>85</v>
      </c>
      <c r="J2" s="21" t="s">
        <v>87</v>
      </c>
      <c r="L2" s="21" t="s">
        <v>89</v>
      </c>
      <c r="M2" s="21" t="s">
        <v>93</v>
      </c>
      <c r="N2" s="21" t="s">
        <v>95</v>
      </c>
    </row>
    <row r="3" spans="1:17">
      <c r="B3" s="21" t="s">
        <v>86</v>
      </c>
      <c r="H3" s="21">
        <v>1</v>
      </c>
      <c r="I3" s="21">
        <v>57</v>
      </c>
      <c r="J3" s="21">
        <v>198509</v>
      </c>
      <c r="K3" s="21">
        <f>J3</f>
        <v>198509</v>
      </c>
      <c r="L3" s="21">
        <f>2880*H3</f>
        <v>2880</v>
      </c>
      <c r="M3" s="21">
        <f>L3</f>
        <v>2880</v>
      </c>
      <c r="N3" s="21">
        <v>202560</v>
      </c>
      <c r="O3" s="21">
        <v>109680</v>
      </c>
    </row>
    <row r="4" spans="1:17">
      <c r="A4" s="21" t="s">
        <v>98</v>
      </c>
      <c r="B4" s="21" t="s">
        <v>126</v>
      </c>
      <c r="E4" s="21" t="s">
        <v>83</v>
      </c>
      <c r="H4" s="21">
        <v>2</v>
      </c>
      <c r="I4" s="21">
        <v>58</v>
      </c>
      <c r="J4" s="21">
        <v>198509</v>
      </c>
      <c r="K4" s="21">
        <f>J4+K3</f>
        <v>397018</v>
      </c>
      <c r="L4" s="21">
        <f>2880*H4</f>
        <v>5760</v>
      </c>
      <c r="M4" s="21">
        <f>L4+M3</f>
        <v>8640</v>
      </c>
      <c r="N4" s="21">
        <v>402240</v>
      </c>
      <c r="O4" s="21">
        <v>264000</v>
      </c>
    </row>
    <row r="5" spans="1:17">
      <c r="A5" s="21" t="s">
        <v>99</v>
      </c>
      <c r="B5" s="21" t="s">
        <v>101</v>
      </c>
      <c r="E5" s="21" t="s">
        <v>83</v>
      </c>
      <c r="H5" s="21">
        <v>3</v>
      </c>
      <c r="I5" s="21">
        <v>59</v>
      </c>
      <c r="J5" s="21">
        <v>198509</v>
      </c>
      <c r="K5" s="21">
        <f t="shared" ref="K5:K21" si="0">J5+K4</f>
        <v>595527</v>
      </c>
      <c r="L5" s="21">
        <v>8520</v>
      </c>
      <c r="M5" s="21">
        <f t="shared" ref="M5:M21" si="1">L5+M4</f>
        <v>17160</v>
      </c>
      <c r="N5" s="21">
        <v>599040</v>
      </c>
      <c r="O5" s="21">
        <v>419760</v>
      </c>
    </row>
    <row r="6" spans="1:17">
      <c r="A6" s="21" t="s">
        <v>100</v>
      </c>
      <c r="B6" s="21" t="s">
        <v>97</v>
      </c>
      <c r="H6" s="21">
        <v>4</v>
      </c>
      <c r="I6" s="21">
        <v>60</v>
      </c>
      <c r="J6" s="21">
        <v>198509</v>
      </c>
      <c r="K6" s="21">
        <f t="shared" si="0"/>
        <v>794036</v>
      </c>
      <c r="L6" s="21">
        <v>11400</v>
      </c>
      <c r="M6" s="21">
        <f t="shared" si="1"/>
        <v>28560</v>
      </c>
      <c r="N6" s="21">
        <v>793080</v>
      </c>
      <c r="O6" s="21">
        <v>577080</v>
      </c>
      <c r="Q6" s="86"/>
    </row>
    <row r="7" spans="1:17">
      <c r="A7" s="21" t="s">
        <v>123</v>
      </c>
      <c r="B7" s="21" t="s">
        <v>124</v>
      </c>
      <c r="H7" s="21">
        <v>5</v>
      </c>
      <c r="I7" s="21">
        <v>61</v>
      </c>
      <c r="J7" s="21">
        <v>198509</v>
      </c>
      <c r="K7" s="21">
        <f t="shared" si="0"/>
        <v>992545</v>
      </c>
      <c r="L7" s="21">
        <v>14280</v>
      </c>
      <c r="M7" s="21">
        <f t="shared" si="1"/>
        <v>42840</v>
      </c>
      <c r="N7" s="21">
        <v>1000080</v>
      </c>
      <c r="O7" s="21">
        <v>735840</v>
      </c>
    </row>
    <row r="8" spans="1:17">
      <c r="B8" s="21" t="s">
        <v>125</v>
      </c>
      <c r="E8" s="21" t="s">
        <v>83</v>
      </c>
      <c r="H8" s="21">
        <v>6</v>
      </c>
      <c r="I8" s="21">
        <v>62</v>
      </c>
      <c r="J8" s="21">
        <v>198509</v>
      </c>
      <c r="K8" s="21">
        <f t="shared" si="0"/>
        <v>1191054</v>
      </c>
      <c r="L8" s="21">
        <v>17040</v>
      </c>
      <c r="M8" s="21">
        <f t="shared" si="1"/>
        <v>59880</v>
      </c>
      <c r="N8" s="21">
        <v>1217520</v>
      </c>
      <c r="O8" s="21">
        <v>1191240</v>
      </c>
    </row>
    <row r="9" spans="1:17">
      <c r="H9" s="21">
        <v>7</v>
      </c>
      <c r="I9" s="21">
        <v>63</v>
      </c>
      <c r="J9" s="21">
        <v>0</v>
      </c>
      <c r="K9" s="21">
        <f t="shared" si="0"/>
        <v>1191054</v>
      </c>
      <c r="L9" s="21">
        <v>27000</v>
      </c>
      <c r="M9" s="21">
        <f t="shared" si="1"/>
        <v>86880</v>
      </c>
      <c r="N9" s="21">
        <v>1227480</v>
      </c>
      <c r="O9" s="21">
        <v>1200480</v>
      </c>
    </row>
    <row r="10" spans="1:17">
      <c r="F10" s="88"/>
      <c r="H10" s="21">
        <v>8</v>
      </c>
      <c r="I10" s="21">
        <v>64</v>
      </c>
      <c r="J10" s="21">
        <v>0</v>
      </c>
      <c r="K10" s="21">
        <f t="shared" si="0"/>
        <v>1191054</v>
      </c>
      <c r="L10" s="21">
        <f>L9</f>
        <v>27000</v>
      </c>
      <c r="M10" s="21">
        <f t="shared" si="1"/>
        <v>113880</v>
      </c>
      <c r="N10" s="21">
        <v>1227480</v>
      </c>
      <c r="O10" s="21">
        <v>1200480</v>
      </c>
    </row>
    <row r="11" spans="1:17">
      <c r="F11" s="88"/>
      <c r="H11" s="21">
        <v>9</v>
      </c>
      <c r="I11" s="21">
        <v>65</v>
      </c>
      <c r="J11" s="21">
        <v>0</v>
      </c>
      <c r="K11" s="21">
        <f t="shared" si="0"/>
        <v>1191054</v>
      </c>
      <c r="L11" s="21">
        <f t="shared" ref="L11:L21" si="2">L10</f>
        <v>27000</v>
      </c>
      <c r="M11" s="21">
        <f t="shared" si="1"/>
        <v>140880</v>
      </c>
      <c r="N11" s="21">
        <v>1227480</v>
      </c>
      <c r="O11" s="21">
        <v>1200480</v>
      </c>
    </row>
    <row r="12" spans="1:17">
      <c r="F12" s="88"/>
      <c r="H12" s="21">
        <v>10</v>
      </c>
      <c r="I12" s="21">
        <v>66</v>
      </c>
      <c r="J12" s="21">
        <v>0</v>
      </c>
      <c r="K12" s="21">
        <f t="shared" si="0"/>
        <v>1191054</v>
      </c>
      <c r="L12" s="21">
        <f t="shared" si="2"/>
        <v>27000</v>
      </c>
      <c r="M12" s="21">
        <f t="shared" si="1"/>
        <v>167880</v>
      </c>
      <c r="N12" s="21">
        <v>1227480</v>
      </c>
      <c r="O12" s="21">
        <v>1200480</v>
      </c>
    </row>
    <row r="13" spans="1:17">
      <c r="H13" s="21">
        <v>11</v>
      </c>
      <c r="I13" s="21">
        <v>67</v>
      </c>
      <c r="J13" s="21">
        <v>0</v>
      </c>
      <c r="K13" s="21">
        <f t="shared" si="0"/>
        <v>1191054</v>
      </c>
      <c r="L13" s="21">
        <f t="shared" si="2"/>
        <v>27000</v>
      </c>
      <c r="M13" s="21">
        <f t="shared" si="1"/>
        <v>194880</v>
      </c>
      <c r="N13" s="21">
        <v>1227480</v>
      </c>
      <c r="O13" s="21">
        <v>1200480</v>
      </c>
    </row>
    <row r="14" spans="1:17">
      <c r="A14" s="89"/>
      <c r="B14" s="89"/>
      <c r="C14" s="89"/>
      <c r="D14" s="89"/>
      <c r="E14" s="89"/>
      <c r="H14" s="21">
        <v>12</v>
      </c>
      <c r="I14" s="21">
        <v>68</v>
      </c>
      <c r="J14" s="21">
        <v>0</v>
      </c>
      <c r="K14" s="21">
        <f t="shared" si="0"/>
        <v>1191054</v>
      </c>
      <c r="L14" s="21">
        <f t="shared" si="2"/>
        <v>27000</v>
      </c>
      <c r="M14" s="21">
        <f t="shared" si="1"/>
        <v>221880</v>
      </c>
      <c r="N14" s="21">
        <v>1227600</v>
      </c>
      <c r="O14" s="21">
        <v>1200600</v>
      </c>
    </row>
    <row r="15" spans="1:17">
      <c r="H15" s="21">
        <v>13</v>
      </c>
      <c r="I15" s="21">
        <v>69</v>
      </c>
      <c r="J15" s="21">
        <v>0</v>
      </c>
      <c r="K15" s="21">
        <f t="shared" si="0"/>
        <v>1191054</v>
      </c>
      <c r="L15" s="21">
        <f t="shared" si="2"/>
        <v>27000</v>
      </c>
      <c r="M15" s="21">
        <f t="shared" si="1"/>
        <v>248880</v>
      </c>
      <c r="N15" s="21">
        <v>1227600</v>
      </c>
      <c r="O15" s="21">
        <v>1200600</v>
      </c>
    </row>
    <row r="16" spans="1:17">
      <c r="H16" s="21">
        <v>14</v>
      </c>
      <c r="I16" s="21">
        <v>70</v>
      </c>
      <c r="J16" s="21">
        <v>0</v>
      </c>
      <c r="K16" s="21">
        <f t="shared" si="0"/>
        <v>1191054</v>
      </c>
      <c r="L16" s="21">
        <f t="shared" si="2"/>
        <v>27000</v>
      </c>
      <c r="M16" s="21">
        <f t="shared" si="1"/>
        <v>275880</v>
      </c>
      <c r="N16" s="21">
        <v>1227480</v>
      </c>
      <c r="O16" s="21">
        <v>1200480</v>
      </c>
    </row>
    <row r="17" spans="1:15">
      <c r="H17" s="21">
        <v>15</v>
      </c>
      <c r="I17" s="21">
        <v>71</v>
      </c>
      <c r="J17" s="21">
        <v>0</v>
      </c>
      <c r="K17" s="21">
        <f t="shared" si="0"/>
        <v>1191054</v>
      </c>
      <c r="L17" s="21">
        <f t="shared" si="2"/>
        <v>27000</v>
      </c>
      <c r="M17" s="21">
        <f t="shared" si="1"/>
        <v>302880</v>
      </c>
      <c r="N17" s="21">
        <v>1227600</v>
      </c>
      <c r="O17" s="21">
        <v>1200600</v>
      </c>
    </row>
    <row r="18" spans="1:15">
      <c r="H18" s="21">
        <v>16</v>
      </c>
      <c r="I18" s="21">
        <v>72</v>
      </c>
      <c r="J18" s="21">
        <v>0</v>
      </c>
      <c r="K18" s="21">
        <f t="shared" si="0"/>
        <v>1191054</v>
      </c>
      <c r="L18" s="21">
        <f t="shared" si="2"/>
        <v>27000</v>
      </c>
      <c r="M18" s="21">
        <f t="shared" si="1"/>
        <v>329880</v>
      </c>
      <c r="N18" s="21">
        <v>1227600</v>
      </c>
      <c r="O18" s="21">
        <v>1200600</v>
      </c>
    </row>
    <row r="19" spans="1:15">
      <c r="H19" s="21">
        <v>17</v>
      </c>
      <c r="I19" s="21">
        <v>73</v>
      </c>
      <c r="J19" s="21">
        <v>0</v>
      </c>
      <c r="K19" s="21">
        <f t="shared" si="0"/>
        <v>1191054</v>
      </c>
      <c r="L19" s="21">
        <f t="shared" si="2"/>
        <v>27000</v>
      </c>
      <c r="M19" s="21">
        <f t="shared" si="1"/>
        <v>356880</v>
      </c>
      <c r="N19" s="21">
        <v>1227480</v>
      </c>
      <c r="O19" s="21">
        <v>1200480</v>
      </c>
    </row>
    <row r="20" spans="1:15">
      <c r="H20" s="21">
        <v>18</v>
      </c>
      <c r="I20" s="21">
        <v>74</v>
      </c>
      <c r="J20" s="21">
        <v>0</v>
      </c>
      <c r="K20" s="21">
        <f t="shared" si="0"/>
        <v>1191054</v>
      </c>
      <c r="L20" s="21">
        <f t="shared" si="2"/>
        <v>27000</v>
      </c>
      <c r="M20" s="21">
        <f t="shared" si="1"/>
        <v>383880</v>
      </c>
      <c r="N20" s="21">
        <v>1227480</v>
      </c>
      <c r="O20" s="21">
        <v>1200480</v>
      </c>
    </row>
    <row r="21" spans="1:15">
      <c r="H21" s="21">
        <v>19</v>
      </c>
      <c r="I21" s="21">
        <v>75</v>
      </c>
      <c r="J21" s="21">
        <v>0</v>
      </c>
      <c r="K21" s="21">
        <f t="shared" si="0"/>
        <v>1191054</v>
      </c>
      <c r="L21" s="21">
        <f t="shared" si="2"/>
        <v>27000</v>
      </c>
      <c r="M21" s="21">
        <f t="shared" si="1"/>
        <v>410880</v>
      </c>
      <c r="N21" s="21">
        <v>1227600</v>
      </c>
      <c r="O21" s="21">
        <v>1200600</v>
      </c>
    </row>
    <row r="22" spans="1:15">
      <c r="H22" s="21">
        <v>20</v>
      </c>
      <c r="I22" s="21">
        <v>76</v>
      </c>
    </row>
    <row r="23" spans="1:15" ht="21">
      <c r="A23" s="69"/>
      <c r="B23" s="69"/>
      <c r="C23" s="69"/>
      <c r="E23" s="70"/>
      <c r="F23" s="70"/>
      <c r="G23"/>
      <c r="H23" s="21">
        <v>21</v>
      </c>
      <c r="I23" s="21">
        <v>77</v>
      </c>
    </row>
    <row r="24" spans="1:15" ht="21">
      <c r="A24"/>
      <c r="B24" s="84"/>
      <c r="C24"/>
      <c r="D24" s="70"/>
      <c r="E24"/>
      <c r="F24"/>
      <c r="G24"/>
      <c r="H24" s="21">
        <v>22</v>
      </c>
      <c r="I24" s="21">
        <v>78</v>
      </c>
    </row>
    <row r="25" spans="1:15">
      <c r="A25"/>
      <c r="B25"/>
      <c r="C25"/>
      <c r="D25"/>
      <c r="E25"/>
      <c r="F25"/>
      <c r="G25"/>
      <c r="H25" s="21">
        <v>23</v>
      </c>
      <c r="I25" s="21">
        <v>79</v>
      </c>
    </row>
    <row r="26" spans="1:15">
      <c r="A26"/>
      <c r="B26" s="83"/>
      <c r="C26"/>
      <c r="D26"/>
      <c r="E26"/>
      <c r="F26"/>
      <c r="G26"/>
      <c r="H26" s="21">
        <v>24</v>
      </c>
      <c r="I26" s="21">
        <v>80</v>
      </c>
    </row>
    <row r="27" spans="1:15">
      <c r="A27"/>
      <c r="B27" s="83"/>
      <c r="C27"/>
      <c r="D27"/>
      <c r="E27"/>
      <c r="F27"/>
      <c r="G27"/>
      <c r="H27" s="21">
        <v>25</v>
      </c>
      <c r="I27" s="21">
        <v>81</v>
      </c>
    </row>
    <row r="28" spans="1:15">
      <c r="H28" s="21">
        <v>26</v>
      </c>
      <c r="I28" s="21">
        <v>82</v>
      </c>
    </row>
    <row r="29" spans="1:15">
      <c r="H29" s="21">
        <v>27</v>
      </c>
      <c r="I29" s="21">
        <v>83</v>
      </c>
    </row>
    <row r="30" spans="1:15">
      <c r="H30" s="21">
        <v>28</v>
      </c>
      <c r="I30" s="21">
        <v>84</v>
      </c>
    </row>
    <row r="31" spans="1:15">
      <c r="H31" s="21">
        <v>29</v>
      </c>
      <c r="I31" s="21">
        <v>85</v>
      </c>
    </row>
    <row r="32" spans="1:15">
      <c r="H32" s="21">
        <v>30</v>
      </c>
      <c r="I32" s="21">
        <v>86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9" sqref="J9"/>
    </sheetView>
  </sheetViews>
  <sheetFormatPr defaultRowHeight="16.5"/>
  <cols>
    <col min="1" max="1" width="9.5" customWidth="1"/>
    <col min="2" max="2" width="11.25" customWidth="1"/>
    <col min="3" max="3" width="10.125" style="87" customWidth="1"/>
    <col min="4" max="4" width="10.875" customWidth="1"/>
  </cols>
  <sheetData>
    <row r="1" spans="1:6">
      <c r="A1" t="s">
        <v>122</v>
      </c>
      <c r="B1" s="92"/>
    </row>
    <row r="2" spans="1:6">
      <c r="A2" s="68">
        <v>0.1</v>
      </c>
      <c r="B2" s="92" t="s">
        <v>118</v>
      </c>
    </row>
    <row r="3" spans="1:6" ht="17.25" thickBot="1"/>
    <row r="4" spans="1:6">
      <c r="C4" s="105"/>
      <c r="D4" s="106"/>
      <c r="E4" s="107"/>
    </row>
    <row r="5" spans="1:6">
      <c r="C5" s="108"/>
      <c r="D5" s="104"/>
      <c r="E5" s="109"/>
    </row>
    <row r="6" spans="1:6" ht="17.25" thickBot="1">
      <c r="C6" s="110"/>
      <c r="D6" s="111"/>
      <c r="E6" s="112"/>
    </row>
    <row r="8" spans="1:6">
      <c r="A8" s="68">
        <v>0.1</v>
      </c>
      <c r="B8" t="s">
        <v>119</v>
      </c>
    </row>
    <row r="9" spans="1:6" ht="17.25" thickBot="1"/>
    <row r="10" spans="1:6">
      <c r="C10" s="105"/>
      <c r="D10" s="106"/>
      <c r="E10" s="106"/>
      <c r="F10" s="107"/>
    </row>
    <row r="11" spans="1:6">
      <c r="C11" s="108"/>
      <c r="D11" s="104"/>
      <c r="E11" s="104"/>
      <c r="F11" s="109"/>
    </row>
    <row r="12" spans="1:6">
      <c r="C12" s="108"/>
      <c r="D12" s="104"/>
      <c r="E12" s="104"/>
      <c r="F12" s="109"/>
    </row>
    <row r="13" spans="1:6" ht="17.25" thickBot="1">
      <c r="C13" s="110"/>
      <c r="D13" s="111"/>
      <c r="E13" s="111"/>
      <c r="F13" s="112"/>
    </row>
    <row r="15" spans="1:6">
      <c r="A15" s="68">
        <v>0.1</v>
      </c>
      <c r="B15" t="s">
        <v>117</v>
      </c>
    </row>
    <row r="16" spans="1:6" ht="17.25" thickBot="1"/>
    <row r="17" spans="3:11">
      <c r="C17" s="105"/>
      <c r="D17" s="106"/>
      <c r="E17" s="106"/>
      <c r="F17" s="106"/>
      <c r="G17" s="106"/>
      <c r="H17" s="106"/>
      <c r="I17" s="106"/>
      <c r="J17" s="106"/>
      <c r="K17" s="107"/>
    </row>
    <row r="18" spans="3:11">
      <c r="C18" s="108"/>
      <c r="D18" s="104"/>
      <c r="E18" s="104"/>
      <c r="F18" s="104"/>
      <c r="G18" s="104"/>
      <c r="H18" s="104"/>
      <c r="I18" s="104"/>
      <c r="J18" s="104"/>
      <c r="K18" s="109"/>
    </row>
    <row r="19" spans="3:11">
      <c r="C19" s="108"/>
      <c r="D19" s="104"/>
      <c r="E19" s="104"/>
      <c r="F19" s="104"/>
      <c r="G19" s="104"/>
      <c r="H19" s="104"/>
      <c r="I19" s="104"/>
      <c r="J19" s="104"/>
      <c r="K19" s="109"/>
    </row>
    <row r="20" spans="3:11">
      <c r="C20" s="108"/>
      <c r="D20" s="104"/>
      <c r="E20" s="104"/>
      <c r="F20" s="104"/>
      <c r="G20" s="104"/>
      <c r="H20" s="104"/>
      <c r="I20" s="104"/>
      <c r="J20" s="104"/>
      <c r="K20" s="109"/>
    </row>
    <row r="21" spans="3:11">
      <c r="C21" s="108"/>
      <c r="D21" s="104"/>
      <c r="E21" s="104"/>
      <c r="F21" s="104"/>
      <c r="G21" s="104"/>
      <c r="H21" s="104"/>
      <c r="I21" s="104"/>
      <c r="J21" s="104"/>
      <c r="K21" s="109"/>
    </row>
    <row r="22" spans="3:11">
      <c r="C22" s="108"/>
      <c r="D22" s="104"/>
      <c r="E22" s="104"/>
      <c r="F22" s="104"/>
      <c r="G22" s="104"/>
      <c r="H22" s="104"/>
      <c r="I22" s="104"/>
      <c r="J22" s="104"/>
      <c r="K22" s="109"/>
    </row>
    <row r="23" spans="3:11">
      <c r="C23" s="108"/>
      <c r="D23" s="104"/>
      <c r="E23" s="104"/>
      <c r="F23" s="104"/>
      <c r="G23" s="104"/>
      <c r="H23" s="104"/>
      <c r="I23" s="104"/>
      <c r="J23" s="104"/>
      <c r="K23" s="109"/>
    </row>
    <row r="24" spans="3:11">
      <c r="C24" s="108"/>
      <c r="D24" s="104"/>
      <c r="E24" s="104"/>
      <c r="F24" s="104"/>
      <c r="G24" s="104"/>
      <c r="H24" s="104"/>
      <c r="I24" s="104"/>
      <c r="J24" s="104"/>
      <c r="K24" s="109"/>
    </row>
    <row r="25" spans="3:11" ht="17.25" thickBot="1">
      <c r="C25" s="110"/>
      <c r="D25" s="111"/>
      <c r="E25" s="111"/>
      <c r="F25" s="111"/>
      <c r="G25" s="111"/>
      <c r="H25" s="111"/>
      <c r="I25" s="111"/>
      <c r="J25" s="111"/>
      <c r="K25" s="11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Q  1</vt:lpstr>
      <vt:lpstr>Q 2</vt:lpstr>
      <vt:lpstr>Q 3</vt:lpstr>
      <vt:lpstr>Q 4</vt:lpstr>
      <vt:lpstr>Q5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weifang</dc:creator>
  <cp:lastModifiedBy>weifang</cp:lastModifiedBy>
  <dcterms:created xsi:type="dcterms:W3CDTF">1997-01-14T01:50:29Z</dcterms:created>
  <dcterms:modified xsi:type="dcterms:W3CDTF">2017-03-20T15:43:17Z</dcterms:modified>
</cp:coreProperties>
</file>